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<sst xmlns="http://schemas.openxmlformats.org/spreadsheetml/2006/main" count="48" uniqueCount="30">
  <si>
    <t>销售提成工资表</t>
  </si>
  <si>
    <t>应发工资总额</t>
  </si>
  <si>
    <t>输入工号
查询工资</t>
  </si>
  <si>
    <t>工号</t>
  </si>
  <si>
    <t>姓名</t>
  </si>
  <si>
    <t>基本工资</t>
  </si>
  <si>
    <t>业绩</t>
  </si>
  <si>
    <t>提成比例</t>
  </si>
  <si>
    <t>提成工资</t>
  </si>
  <si>
    <t>绩效</t>
  </si>
  <si>
    <t>全勤奖</t>
  </si>
  <si>
    <t>其他</t>
  </si>
  <si>
    <t>应发合计</t>
  </si>
  <si>
    <t>社保</t>
  </si>
  <si>
    <t>应扣合计</t>
  </si>
  <si>
    <t>个税</t>
  </si>
  <si>
    <t>实发工资</t>
  </si>
  <si>
    <t>GH-5141</t>
  </si>
  <si>
    <t>序号</t>
  </si>
  <si>
    <t>核对</t>
  </si>
  <si>
    <t>业绩区间</t>
  </si>
  <si>
    <t>小美</t>
  </si>
  <si>
    <t>20000以下</t>
  </si>
  <si>
    <t>GH-5142</t>
  </si>
  <si>
    <t>小赵</t>
  </si>
  <si>
    <t>20000-49999</t>
  </si>
  <si>
    <t>50000-69999</t>
  </si>
  <si>
    <t>70000-139999</t>
  </si>
  <si>
    <t>140000-199999</t>
  </si>
  <si>
    <t>200000以上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</si>
</sst>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36"/>
      <color theme="0"/>
      <name val="微软雅黑"/>
      <charset val="134"/>
    </font>
    <font>
      <b/>
      <sz val="10"/>
      <color theme="0"/>
      <name val="宋体"/>
      <charset val="134"/>
      <scheme val="minor"/>
    </font>
    <font>
      <b/>
      <sz val="11"/>
      <color theme="0"/>
      <name val="微软雅黑"/>
      <charset val="134"/>
    </font>
    <font>
      <sz val="10"/>
      <color theme="0"/>
      <name val="宋体"/>
      <charset val="134"/>
      <scheme val="minor"/>
    </font>
    <font>
      <b/>
      <sz val="10"/>
      <color theme="1" tint="0.349986266670736"/>
      <name val="宋体"/>
      <charset val="134"/>
      <scheme val="minor"/>
    </font>
    <font>
      <sz val="10"/>
      <color theme="1" tint="0.349986266670736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9" fontId="1" fillId="2" borderId="0" xfId="11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9" fontId="1" fillId="3" borderId="0" xfId="1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9" fontId="1" fillId="2" borderId="1" xfId="1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9" fontId="3" fillId="3" borderId="1" xfId="1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center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9" fontId="7" fillId="2" borderId="2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15</xdr:col>
      <xdr:colOff>381000</xdr:colOff>
      <xdr:row>1</xdr:row>
      <xdr:rowOff>268605</xdr:rowOff>
    </xdr:from>
    <xdr:to>
      <xdr:col>17</xdr:col>
      <xdr:colOff>464820</xdr:colOff>
      <xdr:row>3</xdr:row>
      <xdr:rowOff>139065</xdr:rowOff>
    </xdr:to>
    <xdr:sp textlink="$R$6">
      <xdr:nvSpPr>
        <xdr:cNvPr id="2" name="圆角矩形 1"/>
        <xdr:cNvSpPr/>
      </xdr:nvSpPr>
      <xdr:spPr>
        <a:xfrm>
          <a:off x="12696825" y="624840"/>
          <a:ext cx="1725930" cy="582930"/>
        </a:xfrm>
        <a:prstGeom prst="roundRect">
          <a:avLst/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fld id="{CCE51E21-B367-4868-AA02-1381B5D1843A}" type="TxLink">
            <a:rPr lang="en-US" altLang="en-US" sz="2800" b="0" i="0" u="none" strike="noStrike">
              <a:solidFill>
                <a:schemeClr val="bg1"/>
              </a:solidFill>
              <a:latin typeface="汉仪综艺体简" panose="02010609000101010101" pitchFamily="49" charset="-122"/>
              <a:ea typeface="汉仪综艺体简" panose="02010609000101010101" pitchFamily="49" charset="-122"/>
            </a:rPr>
          </a:fld>
          <a:endParaRPr lang="en-US" altLang="en-US" sz="2800" b="0" i="0" u="none" strike="noStrike">
            <a:solidFill>
              <a:schemeClr val="bg1"/>
            </a:solidFill>
            <a:latin typeface="汉仪综艺体简" panose="02010609000101010101" pitchFamily="49" charset="-122"/>
            <a:ea typeface="汉仪综艺体简" panose="02010609000101010101" pitchFamily="49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V24"/>
  <sheetViews>
    <sheetView tabSelected="1" zoomScale="85" zoomScaleNormal="85" workbookViewId="0">
      <selection activeCell="U35" sqref="U35"/>
    </sheetView>
  </sheetViews>
  <sheetFormatPr defaultColWidth="10.775" defaultRowHeight="28.05" customHeight="1"/>
  <cols>
    <col min="1" max="6" width="10.775" style="1" customWidth="1"/>
    <col min="7" max="7" width="10.775" style="2" customWidth="1"/>
    <col min="8" max="18" width="10.775" style="1" customWidth="1"/>
    <col min="19" max="19" width="10.5583333333333" style="1" customWidth="1"/>
    <col min="20" max="20" width="10.775" style="1" customWidth="1"/>
    <col min="21" max="21" width="15.4416666666667" style="1" customWidth="1"/>
    <col min="22" max="22" width="10.775" style="1" customWidth="1"/>
    <col min="23" max="16384" width="10.775" style="1"/>
  </cols>
  <sheetData>
    <row r="2" customHeight="1" spans="2:18">
      <c r="B2" s="3" t="s">
        <v>0</v>
      </c>
      <c r="C2" s="3"/>
      <c r="D2" s="3"/>
      <c r="E2" s="3"/>
      <c r="F2" s="3"/>
      <c r="G2" s="4"/>
      <c r="H2" s="5"/>
      <c r="I2" s="5"/>
      <c r="J2" s="5"/>
      <c r="K2" s="5"/>
      <c r="L2" s="5"/>
      <c r="M2" s="5"/>
      <c r="N2" s="5"/>
      <c r="O2" s="5"/>
      <c r="P2" s="11" t="s">
        <v>1</v>
      </c>
      <c r="Q2" s="11"/>
      <c r="R2" s="11"/>
    </row>
    <row r="3" customHeight="1" spans="2:18">
      <c r="B3" s="3"/>
      <c r="C3" s="3"/>
      <c r="D3" s="3"/>
      <c r="E3" s="3"/>
      <c r="F3" s="3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ht="15" customHeight="1"/>
    <row r="5" customHeight="1" spans="2:17">
      <c r="B5" s="6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8" t="s">
        <v>7</v>
      </c>
      <c r="H5" s="7" t="s">
        <v>8</v>
      </c>
      <c r="I5" s="7" t="s">
        <v>9</v>
      </c>
      <c r="J5" s="7" t="s">
        <v>10</v>
      </c>
      <c r="K5" s="7" t="s">
        <v>11</v>
      </c>
      <c r="L5" s="7" t="s">
        <v>12</v>
      </c>
      <c r="M5" s="7" t="s">
        <v>13</v>
      </c>
      <c r="N5" s="7" t="s">
        <v>11</v>
      </c>
      <c r="O5" s="7" t="s">
        <v>14</v>
      </c>
      <c r="P5" s="7" t="s">
        <v>15</v>
      </c>
      <c r="Q5" s="7" t="s">
        <v>16</v>
      </c>
    </row>
    <row r="6" customHeight="1" spans="2:18">
      <c r="B6" s="9"/>
      <c r="C6" s="7" t="s">
        <v>17</v>
      </c>
      <c r="D6" s="7" t="str">
        <f>VLOOKUP($C$6,$C$9:$Q$23001,2,FALSE)</f>
        <v>小美</v>
      </c>
      <c r="E6" s="7">
        <f>VLOOKUP($C$6,$C$9:$Q$23001,3,FALSE)</f>
        <v>2500</v>
      </c>
      <c r="F6" s="7">
        <f>VLOOKUP($C$6,$C$9:$Q$23001,4,FALSE)</f>
        <v>50000</v>
      </c>
      <c r="G6" s="8">
        <f>VLOOKUP($C$6,$C$9:$Q$23001,5,FALSE)</f>
        <v>0.07</v>
      </c>
      <c r="H6" s="7">
        <f>VLOOKUP($C$6,$C$9:$Q$23001,6,FALSE)</f>
        <v>3500</v>
      </c>
      <c r="I6" s="7">
        <f>VLOOKUP($C$6,$C$9:$Q$23001,7,FALSE)</f>
        <v>800</v>
      </c>
      <c r="J6" s="7">
        <f>VLOOKUP($C$6,$C$9:$Q$23001,8,FALSE)</f>
        <v>200</v>
      </c>
      <c r="K6" s="7">
        <f>VLOOKUP($C$6,$C$9:$Q$23001,9,FALSE)</f>
        <v>150</v>
      </c>
      <c r="L6" s="7">
        <f>VLOOKUP($C$6,$C$9:$Q$23001,10,FALSE)</f>
        <v>7150</v>
      </c>
      <c r="M6" s="7">
        <f>VLOOKUP($C$6,$C$9:$Q$23001,11,FALSE)</f>
        <v>300</v>
      </c>
      <c r="N6" s="7">
        <f>VLOOKUP($C$6,$C$9:$Q$23001,12,FALSE)</f>
        <v>50</v>
      </c>
      <c r="O6" s="7">
        <f>VLOOKUP($C$6,$C$9:$Q$23001,13,FALSE)</f>
        <v>350</v>
      </c>
      <c r="P6" s="7">
        <f>VLOOKUP($C$6,$C$9:$Q$23001,14,FALSE)</f>
        <v>54</v>
      </c>
      <c r="Q6" s="7">
        <f>VLOOKUP($C$6,$C$9:$Q$23001,15,FALSE)</f>
        <v>6746</v>
      </c>
      <c r="R6" s="12">
        <f>SUM(Q9:$Q$24000)</f>
        <v>13569.6</v>
      </c>
    </row>
    <row r="7" ht="9" customHeight="1"/>
    <row r="8" customHeight="1" spans="2:22">
      <c r="B8" s="9" t="s">
        <v>18</v>
      </c>
      <c r="C8" s="9" t="s">
        <v>3</v>
      </c>
      <c r="D8" s="9" t="s">
        <v>4</v>
      </c>
      <c r="E8" s="9" t="s">
        <v>5</v>
      </c>
      <c r="F8" s="9" t="s">
        <v>6</v>
      </c>
      <c r="G8" s="10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11</v>
      </c>
      <c r="O8" s="9" t="s">
        <v>14</v>
      </c>
      <c r="P8" s="9" t="s">
        <v>15</v>
      </c>
      <c r="Q8" s="9" t="s">
        <v>16</v>
      </c>
      <c r="R8" s="9" t="s">
        <v>19</v>
      </c>
      <c r="T8" s="13" t="s">
        <v>20</v>
      </c>
      <c r="U8" s="13"/>
      <c r="V8" s="13" t="s">
        <v>7</v>
      </c>
    </row>
    <row r="9" customHeight="1" spans="2:22">
      <c r="B9" s="7">
        <v>1</v>
      </c>
      <c r="C9" s="7" t="s">
        <v>17</v>
      </c>
      <c r="D9" s="7" t="s">
        <v>21</v>
      </c>
      <c r="E9" s="7">
        <v>2500</v>
      </c>
      <c r="F9" s="7">
        <v>50000</v>
      </c>
      <c r="G9" s="8">
        <f>VLOOKUP(F9,T9:V14,3,TRUE)</f>
        <v>0.07</v>
      </c>
      <c r="H9" s="7">
        <f>F9*G9</f>
        <v>3500</v>
      </c>
      <c r="I9" s="7">
        <v>800</v>
      </c>
      <c r="J9" s="7">
        <v>200</v>
      </c>
      <c r="K9" s="7">
        <v>150</v>
      </c>
      <c r="L9" s="7">
        <f>SUM(H9:K9)+E9</f>
        <v>7150</v>
      </c>
      <c r="M9" s="7">
        <v>300</v>
      </c>
      <c r="N9" s="7">
        <v>50</v>
      </c>
      <c r="O9" s="7">
        <f>SUM(M9:N9)</f>
        <v>350</v>
      </c>
      <c r="P9" s="7">
        <f>5*MAX(0,(L9-O9)*{0.6;2;4;5;6;7;9}%-{30;142;482;782;1182;1782;3482})</f>
        <v>54</v>
      </c>
      <c r="Q9" s="7">
        <f>L9-O9-P9</f>
        <v>6746</v>
      </c>
      <c r="R9" s="7">
        <v>1</v>
      </c>
      <c r="T9" s="14">
        <v>0</v>
      </c>
      <c r="U9" s="14" t="s">
        <v>22</v>
      </c>
      <c r="V9" s="15">
        <v>0.05</v>
      </c>
    </row>
    <row r="10" customHeight="1" spans="2:22">
      <c r="B10" s="7">
        <v>2</v>
      </c>
      <c r="C10" s="7" t="s">
        <v>23</v>
      </c>
      <c r="D10" s="7" t="s">
        <v>24</v>
      </c>
      <c r="E10" s="7">
        <v>2500</v>
      </c>
      <c r="F10" s="7">
        <v>50000</v>
      </c>
      <c r="G10" s="8">
        <f>VLOOKUP(F10,T10:V15,3,TRUE)</f>
        <v>0.07</v>
      </c>
      <c r="H10" s="7">
        <f>F10*G10</f>
        <v>3500</v>
      </c>
      <c r="I10" s="7">
        <v>800</v>
      </c>
      <c r="J10" s="7">
        <v>200</v>
      </c>
      <c r="K10" s="7">
        <v>300</v>
      </c>
      <c r="L10" s="7">
        <f t="shared" ref="L10:L24" si="0">SUM(H10:K10)+E10</f>
        <v>7300</v>
      </c>
      <c r="M10" s="7">
        <v>300</v>
      </c>
      <c r="N10" s="7">
        <v>120</v>
      </c>
      <c r="O10" s="7">
        <f t="shared" ref="O10:O24" si="1">SUM(M10:N10)</f>
        <v>420</v>
      </c>
      <c r="P10" s="7">
        <f>5*MAX(0,(L10-O10)*{0.6;2;4;5;6;7;9}%-{30;142;482;782;1182;1782;3482})</f>
        <v>56.4</v>
      </c>
      <c r="Q10" s="7">
        <f t="shared" ref="Q10:Q24" si="2">L10-O10-P10</f>
        <v>6823.6</v>
      </c>
      <c r="R10" s="7">
        <v>1</v>
      </c>
      <c r="T10" s="14">
        <v>20000</v>
      </c>
      <c r="U10" s="14" t="s">
        <v>25</v>
      </c>
      <c r="V10" s="15">
        <v>0.06</v>
      </c>
    </row>
    <row r="11" customHeight="1" spans="2:22">
      <c r="B11" s="7">
        <v>3</v>
      </c>
      <c r="C11" s="7"/>
      <c r="D11" s="7"/>
      <c r="E11" s="7"/>
      <c r="F11" s="7"/>
      <c r="G11" s="8"/>
      <c r="H11" s="7">
        <f t="shared" ref="H11:H24" si="3">F11*G11</f>
        <v>0</v>
      </c>
      <c r="I11" s="7"/>
      <c r="J11" s="7"/>
      <c r="K11" s="7"/>
      <c r="L11" s="7">
        <f t="shared" si="0"/>
        <v>0</v>
      </c>
      <c r="M11" s="7"/>
      <c r="N11" s="7"/>
      <c r="O11" s="7">
        <f t="shared" si="1"/>
        <v>0</v>
      </c>
      <c r="P11" s="7">
        <f>5*MAX(0,(L11-O11)*{0.6;2;4;5;6;7;9}%-{30;142;482;782;1182;1782;3482})</f>
        <v>0</v>
      </c>
      <c r="Q11" s="7">
        <f t="shared" si="2"/>
        <v>0</v>
      </c>
      <c r="R11" s="7"/>
      <c r="T11" s="14">
        <v>50000</v>
      </c>
      <c r="U11" s="14" t="s">
        <v>26</v>
      </c>
      <c r="V11" s="15">
        <v>0.07</v>
      </c>
    </row>
    <row r="12" customHeight="1" spans="2:22">
      <c r="B12" s="7">
        <v>4</v>
      </c>
      <c r="C12" s="7"/>
      <c r="D12" s="7"/>
      <c r="E12" s="7"/>
      <c r="F12" s="7"/>
      <c r="G12" s="8"/>
      <c r="H12" s="7">
        <f t="shared" si="3"/>
        <v>0</v>
      </c>
      <c r="I12" s="7"/>
      <c r="J12" s="7"/>
      <c r="K12" s="7"/>
      <c r="L12" s="7">
        <f t="shared" si="0"/>
        <v>0</v>
      </c>
      <c r="M12" s="7"/>
      <c r="N12" s="7"/>
      <c r="O12" s="7">
        <f t="shared" si="1"/>
        <v>0</v>
      </c>
      <c r="P12" s="7">
        <f>5*MAX(0,(L12-O12)*{0.6;2;4;5;6;7;9}%-{30;142;482;782;1182;1782;3482})</f>
        <v>0</v>
      </c>
      <c r="Q12" s="7">
        <f t="shared" si="2"/>
        <v>0</v>
      </c>
      <c r="R12" s="7"/>
      <c r="T12" s="14">
        <v>70000</v>
      </c>
      <c r="U12" s="14" t="s">
        <v>27</v>
      </c>
      <c r="V12" s="15">
        <v>0.08</v>
      </c>
    </row>
    <row r="13" customHeight="1" spans="2:22">
      <c r="B13" s="7">
        <v>5</v>
      </c>
      <c r="C13" s="7"/>
      <c r="D13" s="7"/>
      <c r="E13" s="7"/>
      <c r="F13" s="7"/>
      <c r="G13" s="8"/>
      <c r="H13" s="7">
        <f t="shared" si="3"/>
        <v>0</v>
      </c>
      <c r="I13" s="7"/>
      <c r="J13" s="7"/>
      <c r="K13" s="7"/>
      <c r="L13" s="7">
        <f t="shared" si="0"/>
        <v>0</v>
      </c>
      <c r="M13" s="7"/>
      <c r="N13" s="7"/>
      <c r="O13" s="7">
        <f t="shared" si="1"/>
        <v>0</v>
      </c>
      <c r="P13" s="7">
        <f>5*MAX(0,(L13-O13)*{0.6;2;4;5;6;7;9}%-{30;142;482;782;1182;1782;3482})</f>
        <v>0</v>
      </c>
      <c r="Q13" s="7">
        <f t="shared" si="2"/>
        <v>0</v>
      </c>
      <c r="R13" s="7"/>
      <c r="T13" s="14">
        <v>140000</v>
      </c>
      <c r="U13" s="14" t="s">
        <v>28</v>
      </c>
      <c r="V13" s="15">
        <v>0.09</v>
      </c>
    </row>
    <row r="14" customHeight="1" spans="2:22">
      <c r="B14" s="7">
        <v>6</v>
      </c>
      <c r="C14" s="7"/>
      <c r="D14" s="7"/>
      <c r="E14" s="7"/>
      <c r="F14" s="7"/>
      <c r="G14" s="8"/>
      <c r="H14" s="7">
        <f t="shared" si="3"/>
        <v>0</v>
      </c>
      <c r="I14" s="7"/>
      <c r="J14" s="7"/>
      <c r="K14" s="7"/>
      <c r="L14" s="7">
        <f t="shared" si="0"/>
        <v>0</v>
      </c>
      <c r="M14" s="7"/>
      <c r="N14" s="7"/>
      <c r="O14" s="7">
        <f t="shared" si="1"/>
        <v>0</v>
      </c>
      <c r="P14" s="7">
        <f>5*MAX(0,(L14-O14)*{0.6;2;4;5;6;7;9}%-{30;142;482;782;1182;1782;3482})</f>
        <v>0</v>
      </c>
      <c r="Q14" s="7">
        <f t="shared" si="2"/>
        <v>0</v>
      </c>
      <c r="R14" s="7"/>
      <c r="T14" s="14">
        <v>200000</v>
      </c>
      <c r="U14" s="14" t="s">
        <v>29</v>
      </c>
      <c r="V14" s="15">
        <v>0.1</v>
      </c>
    </row>
    <row r="15" customHeight="1" spans="2:18">
      <c r="B15" s="7">
        <v>7</v>
      </c>
      <c r="C15" s="7"/>
      <c r="D15" s="7"/>
      <c r="E15" s="7"/>
      <c r="F15" s="7"/>
      <c r="G15" s="8"/>
      <c r="H15" s="7">
        <f t="shared" si="3"/>
        <v>0</v>
      </c>
      <c r="I15" s="7"/>
      <c r="J15" s="7"/>
      <c r="K15" s="7"/>
      <c r="L15" s="7">
        <f t="shared" si="0"/>
        <v>0</v>
      </c>
      <c r="M15" s="7"/>
      <c r="N15" s="7"/>
      <c r="O15" s="7">
        <f t="shared" si="1"/>
        <v>0</v>
      </c>
      <c r="P15" s="7">
        <f>5*MAX(0,(L15-O15)*{0.6;2;4;5;6;7;9}%-{30;142;482;782;1182;1782;3482})</f>
        <v>0</v>
      </c>
      <c r="Q15" s="7">
        <f t="shared" si="2"/>
        <v>0</v>
      </c>
      <c r="R15" s="7"/>
    </row>
    <row r="16" customHeight="1" spans="2:18">
      <c r="B16" s="7">
        <v>8</v>
      </c>
      <c r="C16" s="7"/>
      <c r="D16" s="7"/>
      <c r="E16" s="7"/>
      <c r="F16" s="7"/>
      <c r="G16" s="8"/>
      <c r="H16" s="7">
        <f t="shared" si="3"/>
        <v>0</v>
      </c>
      <c r="I16" s="7"/>
      <c r="J16" s="7"/>
      <c r="K16" s="7"/>
      <c r="L16" s="7">
        <f t="shared" si="0"/>
        <v>0</v>
      </c>
      <c r="M16" s="7"/>
      <c r="N16" s="7"/>
      <c r="O16" s="7">
        <f t="shared" si="1"/>
        <v>0</v>
      </c>
      <c r="P16" s="7">
        <f>5*MAX(0,(L16-O16)*{0.6;2;4;5;6;7;9}%-{30;142;482;782;1182;1782;3482})</f>
        <v>0</v>
      </c>
      <c r="Q16" s="7">
        <f t="shared" si="2"/>
        <v>0</v>
      </c>
      <c r="R16" s="7"/>
    </row>
    <row r="17" customHeight="1" spans="2:18">
      <c r="B17" s="7">
        <v>9</v>
      </c>
      <c r="C17" s="7"/>
      <c r="D17" s="7"/>
      <c r="E17" s="7"/>
      <c r="F17" s="7"/>
      <c r="G17" s="8"/>
      <c r="H17" s="7">
        <f t="shared" si="3"/>
        <v>0</v>
      </c>
      <c r="I17" s="7"/>
      <c r="J17" s="7"/>
      <c r="K17" s="7"/>
      <c r="L17" s="7">
        <f t="shared" si="0"/>
        <v>0</v>
      </c>
      <c r="M17" s="7"/>
      <c r="N17" s="7"/>
      <c r="O17" s="7">
        <f t="shared" si="1"/>
        <v>0</v>
      </c>
      <c r="P17" s="7">
        <f>5*MAX(0,(L17-O17)*{0.6;2;4;5;6;7;9}%-{30;142;482;782;1182;1782;3482})</f>
        <v>0</v>
      </c>
      <c r="Q17" s="7">
        <f t="shared" si="2"/>
        <v>0</v>
      </c>
      <c r="R17" s="7"/>
    </row>
    <row r="18" customHeight="1" spans="2:18">
      <c r="B18" s="7">
        <v>10</v>
      </c>
      <c r="C18" s="7"/>
      <c r="D18" s="7"/>
      <c r="E18" s="7"/>
      <c r="F18" s="7"/>
      <c r="G18" s="8"/>
      <c r="H18" s="7">
        <f t="shared" si="3"/>
        <v>0</v>
      </c>
      <c r="I18" s="7"/>
      <c r="J18" s="7"/>
      <c r="K18" s="7"/>
      <c r="L18" s="7">
        <f t="shared" si="0"/>
        <v>0</v>
      </c>
      <c r="M18" s="7"/>
      <c r="N18" s="7"/>
      <c r="O18" s="7">
        <f t="shared" si="1"/>
        <v>0</v>
      </c>
      <c r="P18" s="7">
        <f>5*MAX(0,(L18-O18)*{0.6;2;4;5;6;7;9}%-{30;142;482;782;1182;1782;3482})</f>
        <v>0</v>
      </c>
      <c r="Q18" s="7">
        <f t="shared" si="2"/>
        <v>0</v>
      </c>
      <c r="R18" s="7"/>
    </row>
    <row r="19" customHeight="1" spans="2:18">
      <c r="B19" s="7">
        <v>11</v>
      </c>
      <c r="C19" s="7"/>
      <c r="D19" s="7"/>
      <c r="E19" s="7"/>
      <c r="F19" s="7"/>
      <c r="G19" s="8"/>
      <c r="H19" s="7">
        <f t="shared" si="3"/>
        <v>0</v>
      </c>
      <c r="I19" s="7"/>
      <c r="J19" s="7"/>
      <c r="K19" s="7"/>
      <c r="L19" s="7">
        <f t="shared" si="0"/>
        <v>0</v>
      </c>
      <c r="M19" s="7"/>
      <c r="N19" s="7"/>
      <c r="O19" s="7">
        <f t="shared" si="1"/>
        <v>0</v>
      </c>
      <c r="P19" s="7">
        <f>5*MAX(0,(L19-O19)*{0.6;2;4;5;6;7;9}%-{30;142;482;782;1182;1782;3482})</f>
        <v>0</v>
      </c>
      <c r="Q19" s="7">
        <f t="shared" si="2"/>
        <v>0</v>
      </c>
      <c r="R19" s="7"/>
    </row>
    <row r="20" customHeight="1" spans="2:18">
      <c r="B20" s="7">
        <v>12</v>
      </c>
      <c r="C20" s="7"/>
      <c r="D20" s="7"/>
      <c r="E20" s="7"/>
      <c r="F20" s="7"/>
      <c r="G20" s="8"/>
      <c r="H20" s="7">
        <f t="shared" si="3"/>
        <v>0</v>
      </c>
      <c r="I20" s="7"/>
      <c r="J20" s="7"/>
      <c r="K20" s="7"/>
      <c r="L20" s="7">
        <f t="shared" si="0"/>
        <v>0</v>
      </c>
      <c r="M20" s="7"/>
      <c r="N20" s="7"/>
      <c r="O20" s="7">
        <f t="shared" si="1"/>
        <v>0</v>
      </c>
      <c r="P20" s="7">
        <f>5*MAX(0,(L20-O20)*{0.6;2;4;5;6;7;9}%-{30;142;482;782;1182;1782;3482})</f>
        <v>0</v>
      </c>
      <c r="Q20" s="7">
        <f t="shared" si="2"/>
        <v>0</v>
      </c>
      <c r="R20" s="7"/>
    </row>
    <row r="21" customHeight="1" spans="2:18">
      <c r="B21" s="7">
        <v>13</v>
      </c>
      <c r="C21" s="7"/>
      <c r="D21" s="7"/>
      <c r="E21" s="7"/>
      <c r="F21" s="7"/>
      <c r="G21" s="8"/>
      <c r="H21" s="7">
        <f t="shared" si="3"/>
        <v>0</v>
      </c>
      <c r="I21" s="7"/>
      <c r="J21" s="7"/>
      <c r="K21" s="7"/>
      <c r="L21" s="7">
        <f t="shared" si="0"/>
        <v>0</v>
      </c>
      <c r="M21" s="7"/>
      <c r="N21" s="7"/>
      <c r="O21" s="7">
        <f t="shared" si="1"/>
        <v>0</v>
      </c>
      <c r="P21" s="7">
        <f>5*MAX(0,(L21-O21)*{0.6;2;4;5;6;7;9}%-{30;142;482;782;1182;1782;3482})</f>
        <v>0</v>
      </c>
      <c r="Q21" s="7">
        <f t="shared" si="2"/>
        <v>0</v>
      </c>
      <c r="R21" s="7"/>
    </row>
    <row r="22" customHeight="1" spans="2:18">
      <c r="B22" s="7">
        <v>14</v>
      </c>
      <c r="C22" s="7"/>
      <c r="D22" s="7"/>
      <c r="E22" s="7"/>
      <c r="F22" s="7"/>
      <c r="G22" s="8"/>
      <c r="H22" s="7">
        <f t="shared" si="3"/>
        <v>0</v>
      </c>
      <c r="I22" s="7"/>
      <c r="J22" s="7"/>
      <c r="K22" s="7"/>
      <c r="L22" s="7">
        <f t="shared" si="0"/>
        <v>0</v>
      </c>
      <c r="M22" s="7"/>
      <c r="N22" s="7"/>
      <c r="O22" s="7">
        <f t="shared" si="1"/>
        <v>0</v>
      </c>
      <c r="P22" s="7">
        <f>5*MAX(0,(L22-O22)*{0.6;2;4;5;6;7;9}%-{30;142;482;782;1182;1782;3482})</f>
        <v>0</v>
      </c>
      <c r="Q22" s="7">
        <f t="shared" si="2"/>
        <v>0</v>
      </c>
      <c r="R22" s="7"/>
    </row>
    <row r="23" customHeight="1" spans="2:18">
      <c r="B23" s="7">
        <v>15</v>
      </c>
      <c r="C23" s="7"/>
      <c r="D23" s="7"/>
      <c r="E23" s="7"/>
      <c r="F23" s="7"/>
      <c r="G23" s="8"/>
      <c r="H23" s="7">
        <f t="shared" si="3"/>
        <v>0</v>
      </c>
      <c r="I23" s="7"/>
      <c r="J23" s="7"/>
      <c r="K23" s="7"/>
      <c r="L23" s="7">
        <f t="shared" si="0"/>
        <v>0</v>
      </c>
      <c r="M23" s="7"/>
      <c r="N23" s="7"/>
      <c r="O23" s="7">
        <f t="shared" si="1"/>
        <v>0</v>
      </c>
      <c r="P23" s="7">
        <f>5*MAX(0,(L23-O23)*{0.6;2;4;5;6;7;9}%-{30;142;482;782;1182;1782;3482})</f>
        <v>0</v>
      </c>
      <c r="Q23" s="7">
        <f t="shared" si="2"/>
        <v>0</v>
      </c>
      <c r="R23" s="7"/>
    </row>
    <row r="24" customHeight="1" spans="2:18">
      <c r="B24" s="7">
        <v>16</v>
      </c>
      <c r="C24" s="7"/>
      <c r="D24" s="7"/>
      <c r="E24" s="7"/>
      <c r="F24" s="7"/>
      <c r="G24" s="8"/>
      <c r="H24" s="7">
        <f t="shared" si="3"/>
        <v>0</v>
      </c>
      <c r="I24" s="7"/>
      <c r="J24" s="7"/>
      <c r="K24" s="7"/>
      <c r="L24" s="7">
        <f t="shared" si="0"/>
        <v>0</v>
      </c>
      <c r="M24" s="7"/>
      <c r="N24" s="7"/>
      <c r="O24" s="7">
        <f t="shared" si="1"/>
        <v>0</v>
      </c>
      <c r="P24" s="7">
        <f>5*MAX(0,(L24-O24)*{0.6;2;4;5;6;7;9}%-{30;142;482;782;1182;1782;3482})</f>
        <v>0</v>
      </c>
      <c r="Q24" s="7">
        <f t="shared" si="2"/>
        <v>0</v>
      </c>
      <c r="R24" s="7"/>
    </row>
  </sheetData>
  <mergeCells count="4">
    <mergeCell ref="P2:R2"/>
    <mergeCell ref="T8:U8"/>
    <mergeCell ref="B5:B6"/>
    <mergeCell ref="B2:F3"/>
  </mergeCells>
  <conditionalFormatting sqref="T9:T14">
    <cfRule type="duplicateValues" dxfId="0" priority="1"/>
  </conditionalFormatting>
  <conditionalFormatting sqref="U9:U14">
    <cfRule type="duplicateValues" dxfId="0" priority="2"/>
  </conditionalFormatting>
  <pageMargins left="0.75" right="0.75" top="1" bottom="1" header="0.5" footer="0.5"/>
  <headerFooter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42388ecc-e029-4caf-b438-aa58154b8697}">
            <x14:iconSet iconSet="3Symbols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" iconId="0"/>
              <x14:cfIcon iconSet="3Symbols" iconId="2"/>
            </x14:iconSet>
          </x14:cfRule>
          <xm:sqref>R9:R24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铭</cp:lastModifiedBy>
  <dcterms:created xsi:type="dcterms:W3CDTF">2021-06-25T04:24:00Z</dcterms:created>
  <dcterms:modified xsi:type="dcterms:W3CDTF">2022-02-23T08:29:06Z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D6A1DA9A5DBB4D3C98277E3BBDBD1868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v1.0_mb_V7IY0yGLumqLD36Ud2JZ6Q==</vt:lpwstr>
  </property>
</Properties>
</file>