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BB97B9CF-751E-4C0F-98ED-C0C4155A354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chart.v1.0" hidden="1">Sheet1!$P$8</definedName>
    <definedName name="_xlchart.v1.1" hidden="1">Sheet1!$Q$3:$R$3</definedName>
    <definedName name="_xlchart.v1.2" hidden="1">Sheet1!$Q$8:$R$8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5" l="1"/>
  <c r="Q5" i="5"/>
  <c r="Q6" i="5"/>
  <c r="Q7" i="5"/>
  <c r="Q8" i="5"/>
  <c r="R4" i="5"/>
  <c r="R5" i="5"/>
  <c r="R6" i="5"/>
  <c r="R7" i="5"/>
  <c r="R8" i="5"/>
  <c r="S4" i="5"/>
  <c r="S5" i="5"/>
  <c r="S6" i="5"/>
  <c r="S7" i="5"/>
  <c r="S8" i="5"/>
  <c r="G6" i="5"/>
  <c r="C7" i="5"/>
  <c r="D7" i="5"/>
  <c r="E7" i="5"/>
  <c r="F7" i="5"/>
  <c r="G7" i="5"/>
  <c r="G11" i="5"/>
  <c r="C12" i="5"/>
  <c r="D12" i="5"/>
  <c r="E12" i="5"/>
  <c r="F12" i="5"/>
  <c r="G12" i="5"/>
  <c r="N29" i="5"/>
  <c r="N30" i="5"/>
  <c r="J31" i="5"/>
  <c r="K31" i="5"/>
  <c r="L31" i="5"/>
  <c r="M31" i="5"/>
  <c r="N31" i="5"/>
  <c r="N35" i="5"/>
  <c r="J36" i="5"/>
  <c r="K36" i="5"/>
  <c r="L36" i="5"/>
  <c r="M36" i="5"/>
  <c r="N36" i="5"/>
  <c r="G5" i="5"/>
</calcChain>
</file>

<file path=xl/sharedStrings.xml><?xml version="1.0" encoding="utf-8"?>
<sst xmlns="http://schemas.openxmlformats.org/spreadsheetml/2006/main" count="43" uniqueCount="18">
  <si>
    <t>2016年</t>
    <phoneticPr fontId="1" type="noConversion"/>
  </si>
  <si>
    <t>2017年</t>
  </si>
  <si>
    <t>2018年</t>
  </si>
  <si>
    <t>客户量</t>
    <phoneticPr fontId="1" type="noConversion"/>
  </si>
  <si>
    <t>均价保费</t>
    <phoneticPr fontId="1" type="noConversion"/>
  </si>
  <si>
    <t>合计保费</t>
    <phoneticPr fontId="1" type="noConversion"/>
  </si>
  <si>
    <t>理赔金额</t>
    <phoneticPr fontId="1" type="noConversion"/>
  </si>
  <si>
    <t>2015年</t>
    <phoneticPr fontId="1" type="noConversion"/>
  </si>
  <si>
    <t>最高值</t>
    <phoneticPr fontId="1" type="noConversion"/>
  </si>
  <si>
    <t>理赔率</t>
    <phoneticPr fontId="1" type="noConversion"/>
  </si>
  <si>
    <t>营销一部</t>
    <phoneticPr fontId="1" type="noConversion"/>
  </si>
  <si>
    <t>营销二部</t>
    <phoneticPr fontId="1" type="noConversion"/>
  </si>
  <si>
    <t>一部理赔金额</t>
    <phoneticPr fontId="1" type="noConversion"/>
  </si>
  <si>
    <t>二部理赔金额</t>
    <phoneticPr fontId="1" type="noConversion"/>
  </si>
  <si>
    <t>合计</t>
    <phoneticPr fontId="1" type="noConversion"/>
  </si>
  <si>
    <t>差额</t>
    <phoneticPr fontId="1" type="noConversion"/>
  </si>
  <si>
    <t>理
赔
金
额
对
比</t>
    <phoneticPr fontId="1" type="noConversion"/>
  </si>
  <si>
    <t>营收对比表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</si>
</sst>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sz val="11"/>
      <color theme="0"/>
      <name val="字魂59号-创粗黑"/>
      <family val="3"/>
      <charset val="134"/>
    </font>
    <font>
      <sz val="9"/>
      <color theme="0"/>
      <name val="字魂59号-创粗黑"/>
      <family val="3"/>
      <charset val="134"/>
    </font>
    <font>
      <b/>
      <sz val="36"/>
      <color theme="0"/>
      <name val="字魂59号-创粗黑"/>
      <family val="3"/>
      <charset val="134"/>
    </font>
    <font>
      <sz val="36"/>
      <color theme="0"/>
      <name val="字魂59号-创粗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0" fontId="2" fillId="4" borderId="4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8140857392827"/>
          <c:y val="0.1111111111111111"/>
          <c:w val="0.82717147856517936"/>
          <c:h val="0.782191601049868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客户量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>
              <a:glow rad="63500">
                <a:schemeClr val="accent3">
                  <a:alpha val="40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Sheet1!$C$4:$F$4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Sheet1!$C$5:$F$5</c:f>
              <c:numCache>
                <c:formatCode>General</c:formatCode>
                <c:ptCount val="4"/>
                <c:pt idx="0">
                  <c:v>600</c:v>
                </c:pt>
                <c:pt idx="1">
                  <c:v>630</c:v>
                </c:pt>
                <c:pt idx="2">
                  <c:v>770</c:v>
                </c:pt>
                <c:pt idx="3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AF-4BA1-B738-92516F0DA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6"/>
        <c:overlap val="-58"/>
        <c:axId val="861324008"/>
        <c:axId val="861327944"/>
      </c:barChart>
      <c:catAx>
        <c:axId val="861324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1327944"/>
        <c:crosses val="autoZero"/>
        <c:auto val="1"/>
        <c:lblAlgn val="ctr"/>
        <c:lblOffset val="100"/>
        <c:noMultiLvlLbl val="0"/>
      </c:catAx>
      <c:valAx>
        <c:axId val="861327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132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均价保费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Sheet1!$C$4:$F$4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5700</c:v>
                </c:pt>
                <c:pt idx="1">
                  <c:v>3400</c:v>
                </c:pt>
                <c:pt idx="2">
                  <c:v>2100</c:v>
                </c:pt>
                <c:pt idx="3">
                  <c:v>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58B6C0">
                  <a:lumMod val="75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58B6C0">
        <a:lumMod val="50000"/>
      </a:srgbClr>
    </a:solidFill>
    <a:ln w="9525" cap="flat" cmpd="sng" algn="ctr">
      <a:solidFill>
        <a:srgbClr val="3494BA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理赔金额</c:v>
                </c:pt>
              </c:strCache>
            </c:strRef>
          </c:tx>
          <c:spPr>
            <a:noFill/>
            <a:ln w="9525" cap="flat" cmpd="sng" algn="ctr">
              <a:solidFill>
                <a:srgbClr val="58B6C0"/>
              </a:solidFill>
              <a:miter lim="800000"/>
            </a:ln>
            <a:effectLst>
              <a:glow rad="63500">
                <a:srgbClr val="58B6C0">
                  <a:alpha val="25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Sheet1!$C$10:$F$10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Sheet1!$C$11:$F$11</c:f>
              <c:numCache>
                <c:formatCode>General</c:formatCode>
                <c:ptCount val="4"/>
                <c:pt idx="0">
                  <c:v>200000</c:v>
                </c:pt>
                <c:pt idx="1">
                  <c:v>750000</c:v>
                </c:pt>
                <c:pt idx="2">
                  <c:v>330000</c:v>
                </c:pt>
                <c:pt idx="3">
                  <c:v>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494BA">
        <a:lumMod val="50000"/>
      </a:srgbClr>
    </a:solidFill>
    <a:ln w="9525" cap="flat" cmpd="sng" algn="ctr">
      <a:solidFill>
        <a:srgbClr val="3494BA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Sheet1!$I$29</c:f>
              <c:strCache>
                <c:ptCount val="1"/>
                <c:pt idx="0">
                  <c:v>客户量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Sheet1!$J$28:$M$28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xVal>
          <c:yVal>
            <c:numRef>
              <c:f>Sheet1!$J$29:$M$29</c:f>
              <c:numCache>
                <c:formatCode>General</c:formatCode>
                <c:ptCount val="4"/>
                <c:pt idx="0">
                  <c:v>440</c:v>
                </c:pt>
                <c:pt idx="1">
                  <c:v>710</c:v>
                </c:pt>
                <c:pt idx="2">
                  <c:v>600</c:v>
                </c:pt>
                <c:pt idx="3">
                  <c:v>550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Sheet1!$I$30</c:f>
              <c:strCache>
                <c:ptCount val="1"/>
                <c:pt idx="0">
                  <c:v>均价保费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Sheet1!$J$28:$M$28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xVal>
          <c:yVal>
            <c:numRef>
              <c:f>Sheet1!$J$30:$M$30</c:f>
              <c:numCache>
                <c:formatCode>General</c:formatCode>
                <c:ptCount val="4"/>
                <c:pt idx="0">
                  <c:v>2200</c:v>
                </c:pt>
                <c:pt idx="1">
                  <c:v>2800</c:v>
                </c:pt>
                <c:pt idx="2">
                  <c:v>3100</c:v>
                </c:pt>
                <c:pt idx="3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494BA">
        <a:lumMod val="50000"/>
      </a:srgbClr>
    </a:solidFill>
    <a:ln w="9525" cap="flat" cmpd="sng" algn="ctr">
      <a:solidFill>
        <a:srgbClr val="58B6C0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100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Sheet1!$S$3</c:f>
              <c:strCache>
                <c:ptCount val="1"/>
                <c:pt idx="0">
                  <c:v>差额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63500" dist="38100" dir="5400000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l"/>
            </a:scene3d>
            <a:sp3d prstMaterial="plastic">
              <a:bevelT w="0" h="0"/>
            </a:sp3d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Sheet1!$P$4:$P$7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Sheet1!$S$4:$S$7</c:f>
              <c:numCache>
                <c:formatCode>General</c:formatCode>
                <c:ptCount val="4"/>
                <c:pt idx="0">
                  <c:v>100000</c:v>
                </c:pt>
                <c:pt idx="1">
                  <c:v>-110000</c:v>
                </c:pt>
                <c:pt idx="2">
                  <c:v>120000</c:v>
                </c:pt>
                <c:pt idx="3">
                  <c:v>-120000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01-4276-BA07-EEE5C6666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391232"/>
        <c:axId val="1029390248"/>
      </c:areaChart>
      <c:catAx>
        <c:axId val="102939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1029390248"/>
        <c:crosses val="autoZero"/>
        <c:auto val="1"/>
        <c:lblAlgn val="ctr"/>
        <c:lblOffset val="100"/>
        <c:noMultiLvlLbl val="0"/>
      </c:catAx>
      <c:valAx>
        <c:axId val="10293902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102939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accent1">
        <a:lumMod val="50000"/>
      </a:schemeClr>
    </a:solidFill>
    <a:ln>
      <a:solidFill>
        <a:schemeClr val="accent2"/>
      </a:solidFill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Sheet1!$Q$3</c:f>
              <c:strCache>
                <c:ptCount val="1"/>
                <c:pt idx="0">
                  <c:v>一部理赔金额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Sheet1!$P$4:$P$7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Sheet1!$Q$4:$Q$7</c:f>
              <c:numCache>
                <c:formatCode>General</c:formatCode>
                <c:ptCount val="4"/>
                <c:pt idx="0">
                  <c:v>200000</c:v>
                </c:pt>
                <c:pt idx="1">
                  <c:v>750000</c:v>
                </c:pt>
                <c:pt idx="2">
                  <c:v>330000</c:v>
                </c:pt>
                <c:pt idx="3">
                  <c:v>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Sheet1!$R$3</c:f>
              <c:strCache>
                <c:ptCount val="1"/>
                <c:pt idx="0">
                  <c:v>二部理赔金额</c:v>
                </c:pt>
              </c:strCache>
            </c:strRef>
          </c:tx>
          <c:spPr>
            <a:ln w="22225" cap="rnd">
              <a:solidFill>
                <a:srgbClr val="0BD0D9">
                  <a:lumMod val="60000"/>
                  <a:lumOff val="40000"/>
                </a:srgbClr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Sheet1!$P$4:$P$7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Sheet1!$R$4:$R$7</c:f>
              <c:numCache>
                <c:formatCode>General</c:formatCode>
                <c:ptCount val="4"/>
                <c:pt idx="0">
                  <c:v>300000</c:v>
                </c:pt>
                <c:pt idx="1">
                  <c:v>640000</c:v>
                </c:pt>
                <c:pt idx="2">
                  <c:v>450000</c:v>
                </c:pt>
                <c:pt idx="3">
                  <c:v>380000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04512"/>
        <c:axId val="600207464"/>
      </c:lineChart>
      <c:catAx>
        <c:axId val="60020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7464"/>
        <c:crosses val="autoZero"/>
        <c:auto val="1"/>
        <c:lblAlgn val="ctr"/>
        <c:lblOffset val="100"/>
        <c:noMultiLvlLbl val="0"/>
      </c:catAx>
      <c:valAx>
        <c:axId val="6002074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494BA">
        <a:lumMod val="50000"/>
      </a:srgbClr>
    </a:solidFill>
    <a:ln w="9525" cap="flat" cmpd="sng" algn="ctr">
      <a:solidFill>
        <a:srgbClr val="58B6C0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</cx:f>
      </cx:strDim>
      <cx:numDim type="size">
        <cx:f dir="row">_xlchart.v1.2</cx:f>
      </cx:numDim>
    </cx:data>
  </cx:chartData>
  <cx:chart>
    <cx:plotArea>
      <cx:plotAreaRegion>
        <cx:series layoutId="sunburst" uniqueId="{206FD0D9-864B-4BF0-BA73-FC8C7C24AB18}">
          <cx:tx>
            <cx:txData>
              <cx:f>_xlchart.v1.0</cx:f>
              <cx:v>合计</cx:v>
            </cx:txData>
          </cx:tx>
          <cx:spPr>
            <a:noFill/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>
              <a:glow rad="12700">
                <a:schemeClr val="accent1">
                  <a:alpha val="40000"/>
                </a:schemeClr>
              </a:glow>
            </a:effectLst>
          </cx:spPr>
          <cx:dataPt idx="0">
            <cx:spPr>
              <a:ln w="9525"/>
            </cx:spPr>
          </cx:dataPt>
          <cx:dataPt idx="1">
            <cx:spPr>
              <a:ln>
                <a:noFill/>
              </a:ln>
            </cx:spPr>
          </cx:dataPt>
          <cx:dataLabels pos="ctr">
            <cx:txPr>
              <a:bodyPr vertOverflow="overflow" horzOverflow="overflow" wrap="square" lIns="0" tIns="0" rIns="0" bIns="0"/>
              <a:lstStyle/>
              <a:p>
                <a:pPr algn="ctr" rtl="0">
                  <a:defRPr sz="800" b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 sz="800">
                  <a:solidFill>
                    <a:schemeClr val="bg1"/>
                  </a:solidFill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  <cx:visibility seriesName="0" categoryName="1" value="0"/>
            <cx:dataLabelHidden idx="1"/>
          </cx:dataLabels>
          <cx:dataId val="0"/>
        </cx:series>
      </cx:plotAreaRegion>
    </cx:plotArea>
  </cx:chart>
  <cx:spPr>
    <a:solidFill>
      <a:schemeClr val="accent1">
        <a:lumMod val="50000"/>
      </a:schemeClr>
    </a:solidFill>
    <a:ln>
      <a:solidFill>
        <a:schemeClr val="accent2"/>
      </a:solidFill>
    </a:ln>
    <a:effectLst>
      <a:glow>
        <a:schemeClr val="accent1">
          <a:alpha val="40000"/>
        </a:schemeClr>
      </a:glow>
    </a:effectLst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99000">
              <a:schemeClr val="tx1">
                <a:lumMod val="25000"/>
                <a:lumOff val="75000"/>
              </a:schemeClr>
            </a:gs>
            <a:gs pos="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15000"/>
                <a:lumOff val="85000"/>
              </a:schemeClr>
            </a:gs>
            <a:gs pos="0">
              <a:schemeClr val="tx1">
                <a:lumMod val="5000"/>
                <a:lumOff val="9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357187</xdr:colOff>
      <xdr:row>12</xdr:row>
      <xdr:rowOff>176212</xdr:rowOff>
    </xdr:from>
    <xdr:to>
      <xdr:col>6</xdr:col>
      <xdr:colOff>619125</xdr:colOff>
      <xdr:row>23</xdr:row>
      <xdr:rowOff>152400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95BA7DCB-3F9E-4A14-9E43-88A9DEB74C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76201</xdr:colOff>
      <xdr:row>2</xdr:row>
      <xdr:rowOff>28575</xdr:rowOff>
    </xdr:from>
    <xdr:to>
      <xdr:col>10</xdr:col>
      <xdr:colOff>266700</xdr:colOff>
      <xdr:row>11</xdr:row>
      <xdr:rowOff>180975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CB29E677-B62D-446D-AA24-D423B57425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352425</xdr:colOff>
      <xdr:row>24</xdr:row>
      <xdr:rowOff>157162</xdr:rowOff>
    </xdr:from>
    <xdr:to>
      <xdr:col>7</xdr:col>
      <xdr:colOff>504825</xdr:colOff>
      <xdr:row>36</xdr:row>
      <xdr:rowOff>171450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E12B3D3D-113E-4691-A27F-C192B74A87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66675</xdr:colOff>
      <xdr:row>12</xdr:row>
      <xdr:rowOff>171450</xdr:rowOff>
    </xdr:from>
    <xdr:to>
      <xdr:col>13</xdr:col>
      <xdr:colOff>552450</xdr:colOff>
      <xdr:row>24</xdr:row>
      <xdr:rowOff>85725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83BE3DBE-4633-4DBE-81D8-25A4CC4BC7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71437</xdr:colOff>
      <xdr:row>24</xdr:row>
      <xdr:rowOff>85725</xdr:rowOff>
    </xdr:from>
    <xdr:to>
      <xdr:col>18</xdr:col>
      <xdr:colOff>847725</xdr:colOff>
      <xdr:row>36</xdr:row>
      <xdr:rowOff>186055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CFF75C19-F1ED-405B-833B-D08B740F8E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52387</xdr:colOff>
      <xdr:row>11</xdr:row>
      <xdr:rowOff>171449</xdr:rowOff>
    </xdr:from>
    <xdr:to>
      <xdr:col>19</xdr:col>
      <xdr:colOff>0</xdr:colOff>
      <xdr:row>23</xdr:row>
      <xdr:rowOff>200024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603A2419-77C8-4E49-9484-64A0B229D2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338137</xdr:colOff>
      <xdr:row>2</xdr:row>
      <xdr:rowOff>4762</xdr:rowOff>
    </xdr:from>
    <xdr:to>
      <xdr:col>13</xdr:col>
      <xdr:colOff>552450</xdr:colOff>
      <xdr:row>11</xdr:row>
      <xdr:rowOff>190500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图表 9">
              <a:extLst>
                <a:ext uri="{FF2B5EF4-FFF2-40B4-BE49-F238E27FC236}">
                  <a16:creationId xmlns:a16="http://schemas.microsoft.com/office/drawing/2014/main" id="{DA9079F8-3049-473D-87BD-C182B0576A7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19887" y="519112"/>
              <a:ext cx="2128838" cy="198596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14</xdr:col>
      <xdr:colOff>104775</xdr:colOff>
      <xdr:row>8</xdr:row>
      <xdr:rowOff>19051</xdr:rowOff>
    </xdr:from>
    <xdr:to>
      <xdr:col>16</xdr:col>
      <xdr:colOff>400050</xdr:colOff>
      <xdr:row>9</xdr:row>
      <xdr:rowOff>180975</xdr:rowOff>
    </xdr:to>
    <xdr:sp macro="" textlink="">
      <xdr:nvSpPr>
        <xdr:cNvPr id="12" name="文本框 11">
          <a:extLst>
            <a:ext uri="{FF2B5EF4-FFF2-40B4-BE49-F238E27FC236}">
              <a16:creationId xmlns:a16="http://schemas.microsoft.com/office/drawing/2014/main" id="{4DE75E81-BD94-48BE-826A-F20BA42B326B}"/>
            </a:ext>
          </a:extLst>
        </xdr:cNvPr>
        <xdr:cNvSpPr txBox="1"/>
      </xdr:nvSpPr>
      <xdr:spPr>
        <a:xfrm>
          <a:off x="9039225" y="1733551"/>
          <a:ext cx="1762125" cy="361949"/>
        </a:xfrm>
        <a:prstGeom prst="rect">
          <a:avLst/>
        </a:prstGeom>
        <a:noFill/>
        <a:ln w="9525" cmpd="sng">
          <a:noFill/>
        </a:ln>
        <a:effectLst>
          <a:glow>
            <a:schemeClr val="accent2">
              <a:alpha val="4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2000" b="1">
              <a:solidFill>
                <a:schemeClr val="accent3"/>
              </a:solidFill>
              <a:effectLst>
                <a:glow rad="38100">
                  <a:schemeClr val="accent2">
                    <a:alpha val="40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理赔金额最高</a:t>
          </a:r>
          <a:r>
            <a:rPr lang="zh-CN" altLang="en-US" sz="2000" b="1">
              <a:solidFill>
                <a:schemeClr val="accent3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：</a:t>
          </a:r>
        </a:p>
      </xdr:txBody>
    </xdr:sp>
    <xdr:clientData/>
  </xdr:twoCellAnchor>
  <xdr:twoCellAnchor>
    <xdr:from>
      <xdr:col>16</xdr:col>
      <xdr:colOff>771525</xdr:colOff>
      <xdr:row>8</xdr:row>
      <xdr:rowOff>76200</xdr:rowOff>
    </xdr:from>
    <xdr:to>
      <xdr:col>18</xdr:col>
      <xdr:colOff>847725</xdr:colOff>
      <xdr:row>11</xdr:row>
      <xdr:rowOff>133350</xdr:rowOff>
    </xdr:to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3FCFBEE2-31DE-487F-ACC2-F8D602757102}"/>
            </a:ext>
          </a:extLst>
        </xdr:cNvPr>
        <xdr:cNvSpPr txBox="1"/>
      </xdr:nvSpPr>
      <xdr:spPr>
        <a:xfrm>
          <a:off x="11172825" y="1790700"/>
          <a:ext cx="1762125" cy="657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1400" b="1">
              <a:solidFill>
                <a:schemeClr val="accent3">
                  <a:lumMod val="40000"/>
                  <a:lumOff val="60000"/>
                </a:schemeClr>
              </a:solidFill>
              <a:effectLst>
                <a:glow rad="63500">
                  <a:schemeClr val="accent3">
                    <a:alpha val="40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营销一部：</a:t>
          </a:r>
          <a:r>
            <a:rPr lang="en-US" altLang="zh-CN" sz="1600" b="1">
              <a:solidFill>
                <a:schemeClr val="accent3">
                  <a:lumMod val="40000"/>
                  <a:lumOff val="60000"/>
                </a:schemeClr>
              </a:solidFill>
              <a:effectLst>
                <a:glow rad="63500">
                  <a:schemeClr val="accent3">
                    <a:alpha val="40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17.8</a:t>
          </a:r>
          <a:r>
            <a:rPr lang="zh-CN" altLang="en-US" sz="1600" b="1">
              <a:solidFill>
                <a:schemeClr val="accent3">
                  <a:lumMod val="40000"/>
                  <a:lumOff val="60000"/>
                </a:schemeClr>
              </a:solidFill>
              <a:effectLst>
                <a:glow rad="63500">
                  <a:schemeClr val="accent3">
                    <a:alpha val="40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万</a:t>
          </a:r>
          <a:endParaRPr lang="zh-CN" altLang="en-US" sz="1400" b="1">
            <a:solidFill>
              <a:schemeClr val="accent3">
                <a:lumMod val="40000"/>
                <a:lumOff val="60000"/>
              </a:schemeClr>
            </a:solidFill>
            <a:effectLst>
              <a:glow rad="63500">
                <a:schemeClr val="accent3">
                  <a:alpha val="40000"/>
                </a:schemeClr>
              </a:glow>
            </a:effectLst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15</xdr:col>
      <xdr:colOff>809625</xdr:colOff>
      <xdr:row>9</xdr:row>
      <xdr:rowOff>161925</xdr:rowOff>
    </xdr:from>
    <xdr:to>
      <xdr:col>16</xdr:col>
      <xdr:colOff>781050</xdr:colOff>
      <xdr:row>11</xdr:row>
      <xdr:rowOff>28575</xdr:rowOff>
    </xdr:to>
    <xdr:sp macro="" textlink="">
      <xdr:nvSpPr>
        <xdr:cNvPr id="15" name="箭头: 右 14">
          <a:extLst>
            <a:ext uri="{FF2B5EF4-FFF2-40B4-BE49-F238E27FC236}">
              <a16:creationId xmlns:a16="http://schemas.microsoft.com/office/drawing/2014/main" id="{E4455A7E-5485-452F-8353-BEAB63D4A01E}"/>
            </a:ext>
          </a:extLst>
        </xdr:cNvPr>
        <xdr:cNvSpPr/>
      </xdr:nvSpPr>
      <xdr:spPr>
        <a:xfrm>
          <a:off x="10382250" y="2076450"/>
          <a:ext cx="800100" cy="266700"/>
        </a:xfrm>
        <a:prstGeom prst="rightArrow">
          <a:avLst/>
        </a:prstGeom>
        <a:noFill/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effectLst>
              <a:glow rad="63500">
                <a:schemeClr val="accent2"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绿色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6CDE-79A0-454B-B962-37FECB149F65}">
  <dimension ref="A1:S42"/>
  <sheetViews>
    <sheetView tabSelected="1" workbookViewId="0">
      <selection activeCell="V20" sqref="V20"/>
    </sheetView>
  </sheetViews>
  <sheetFormatPr defaultColWidth="11.25" defaultRowHeight="27" customHeight="1" x14ac:dyDescent="0.15"/>
  <cols>
    <col min="1" max="1" width="4.75" style="1" customWidth="1"/>
    <col min="2" max="14" width="8.375" style="1" customWidth="1"/>
    <col min="15" max="15" width="8.375" style="2" customWidth="1"/>
    <col min="16" max="17" width="10.875" style="2" customWidth="1"/>
    <col min="18" max="19" width="11.25" style="2"/>
    <col min="20" max="20" width="4.75" style="2" customWidth="1"/>
    <col min="21" max="16384" width="11.25" style="2"/>
  </cols>
  <sheetData>
    <row r="1" spans="1:19" ht="49.5" customHeight="1" x14ac:dyDescent="0.15">
      <c r="B1" s="14" t="s">
        <v>17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22.5" customHeight="1" x14ac:dyDescent="0.15"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ht="17.25" customHeight="1" x14ac:dyDescent="0.15">
      <c r="B3" s="4" t="s">
        <v>10</v>
      </c>
      <c r="C3" s="4"/>
      <c r="D3" s="4"/>
      <c r="E3" s="4"/>
      <c r="F3" s="4"/>
      <c r="G3" s="4"/>
      <c r="O3" s="16" t="s">
        <v>16</v>
      </c>
      <c r="P3" s="17"/>
      <c r="Q3" s="17" t="s">
        <v>12</v>
      </c>
      <c r="R3" s="17" t="s">
        <v>13</v>
      </c>
      <c r="S3" s="17" t="s">
        <v>15</v>
      </c>
    </row>
    <row r="4" spans="1:19" ht="17.25" customHeight="1" x14ac:dyDescent="0.15">
      <c r="A4" s="2"/>
      <c r="B4" s="6"/>
      <c r="C4" s="7" t="s">
        <v>7</v>
      </c>
      <c r="D4" s="7" t="s">
        <v>0</v>
      </c>
      <c r="E4" s="7" t="s">
        <v>1</v>
      </c>
      <c r="F4" s="7" t="s">
        <v>2</v>
      </c>
      <c r="G4" s="7" t="s">
        <v>8</v>
      </c>
      <c r="O4" s="16"/>
      <c r="P4" s="9" t="s">
        <v>7</v>
      </c>
      <c r="Q4" s="9">
        <f>C11</f>
        <v>200000</v>
      </c>
      <c r="R4" s="9">
        <f>J35</f>
        <v>300000</v>
      </c>
      <c r="S4" s="9">
        <f>R4-Q4</f>
        <v>100000</v>
      </c>
    </row>
    <row r="5" spans="1:19" ht="17.25" customHeight="1" x14ac:dyDescent="0.15">
      <c r="B5" s="5" t="s">
        <v>3</v>
      </c>
      <c r="C5" s="5">
        <v>600</v>
      </c>
      <c r="D5" s="5">
        <v>630</v>
      </c>
      <c r="E5" s="5">
        <v>770</v>
      </c>
      <c r="F5" s="5">
        <v>650</v>
      </c>
      <c r="G5" s="5">
        <f>MAX(C5:F5)</f>
        <v>770</v>
      </c>
      <c r="O5" s="16"/>
      <c r="P5" s="17" t="s">
        <v>0</v>
      </c>
      <c r="Q5" s="17">
        <f>D11</f>
        <v>750000</v>
      </c>
      <c r="R5" s="17">
        <f>K35</f>
        <v>640000</v>
      </c>
      <c r="S5" s="17">
        <f t="shared" ref="S5:S7" si="0">R5-Q5</f>
        <v>-110000</v>
      </c>
    </row>
    <row r="6" spans="1:19" ht="17.25" customHeight="1" x14ac:dyDescent="0.15">
      <c r="B6" s="6" t="s">
        <v>4</v>
      </c>
      <c r="C6" s="7">
        <v>5700</v>
      </c>
      <c r="D6" s="7">
        <v>3400</v>
      </c>
      <c r="E6" s="7">
        <v>2100</v>
      </c>
      <c r="F6" s="7">
        <v>4200</v>
      </c>
      <c r="G6" s="7">
        <f t="shared" ref="G6:G9" si="1">MAX(C6:F6)</f>
        <v>5700</v>
      </c>
      <c r="O6" s="16"/>
      <c r="P6" s="9" t="s">
        <v>1</v>
      </c>
      <c r="Q6" s="9">
        <f>E11</f>
        <v>330000</v>
      </c>
      <c r="R6" s="9">
        <f>L35</f>
        <v>450000</v>
      </c>
      <c r="S6" s="9">
        <f t="shared" si="0"/>
        <v>120000</v>
      </c>
    </row>
    <row r="7" spans="1:19" ht="17.25" customHeight="1" x14ac:dyDescent="0.15">
      <c r="B7" s="5" t="s">
        <v>5</v>
      </c>
      <c r="C7" s="5">
        <f>C5*C6</f>
        <v>3420000</v>
      </c>
      <c r="D7" s="5">
        <f t="shared" ref="D7:F7" si="2">D5*D6</f>
        <v>2142000</v>
      </c>
      <c r="E7" s="5">
        <f t="shared" si="2"/>
        <v>1617000</v>
      </c>
      <c r="F7" s="5">
        <f t="shared" si="2"/>
        <v>2730000</v>
      </c>
      <c r="G7" s="5">
        <f t="shared" si="1"/>
        <v>3420000</v>
      </c>
      <c r="O7" s="16"/>
      <c r="P7" s="17" t="s">
        <v>2</v>
      </c>
      <c r="Q7" s="17">
        <f>F11</f>
        <v>500000</v>
      </c>
      <c r="R7" s="17">
        <f>M35</f>
        <v>380000</v>
      </c>
      <c r="S7" s="17">
        <f t="shared" si="0"/>
        <v>-120000</v>
      </c>
    </row>
    <row r="8" spans="1:19" ht="17.25" customHeight="1" x14ac:dyDescent="0.15">
      <c r="B8" s="2"/>
      <c r="C8" s="2"/>
      <c r="D8" s="2"/>
      <c r="E8" s="2"/>
      <c r="F8" s="2"/>
      <c r="G8" s="2"/>
      <c r="O8" s="16"/>
      <c r="P8" s="9" t="s">
        <v>14</v>
      </c>
      <c r="Q8" s="9">
        <f>SUM(Q4:Q7)</f>
        <v>1780000</v>
      </c>
      <c r="R8" s="9">
        <f>SUM(R4:R7)</f>
        <v>1770000</v>
      </c>
      <c r="S8" s="9">
        <f>SUM(S4:S7)</f>
        <v>-10000</v>
      </c>
    </row>
    <row r="9" spans="1:19" ht="17.25" customHeight="1" x14ac:dyDescent="0.15">
      <c r="B9" s="2"/>
      <c r="C9" s="2"/>
      <c r="D9" s="2"/>
      <c r="E9" s="2"/>
      <c r="F9" s="2"/>
      <c r="G9" s="2"/>
    </row>
    <row r="10" spans="1:19" ht="17.25" customHeight="1" x14ac:dyDescent="0.15">
      <c r="B10" s="6"/>
      <c r="C10" s="7" t="s">
        <v>7</v>
      </c>
      <c r="D10" s="7" t="s">
        <v>0</v>
      </c>
      <c r="E10" s="7" t="s">
        <v>1</v>
      </c>
      <c r="F10" s="7" t="s">
        <v>2</v>
      </c>
      <c r="G10" s="7" t="s">
        <v>8</v>
      </c>
    </row>
    <row r="11" spans="1:19" ht="17.25" customHeight="1" x14ac:dyDescent="0.15">
      <c r="B11" s="5" t="s">
        <v>6</v>
      </c>
      <c r="C11" s="5">
        <v>200000</v>
      </c>
      <c r="D11" s="5">
        <v>750000</v>
      </c>
      <c r="E11" s="5">
        <v>330000</v>
      </c>
      <c r="F11" s="5">
        <v>500000</v>
      </c>
      <c r="G11" s="5">
        <f>MAX(C11:F11)</f>
        <v>750000</v>
      </c>
    </row>
    <row r="12" spans="1:19" ht="17.25" customHeight="1" x14ac:dyDescent="0.15">
      <c r="B12" s="7" t="s">
        <v>9</v>
      </c>
      <c r="C12" s="8">
        <f>C11/C7</f>
        <v>5.8479532163742687E-2</v>
      </c>
      <c r="D12" s="8">
        <f>D11/D7</f>
        <v>0.35014005602240894</v>
      </c>
      <c r="E12" s="8">
        <f>E11/E7</f>
        <v>0.20408163265306123</v>
      </c>
      <c r="F12" s="8">
        <f>F11/F7</f>
        <v>0.18315018315018314</v>
      </c>
      <c r="G12" s="7">
        <f>MAX(C12:F12)</f>
        <v>0.35014005602240894</v>
      </c>
    </row>
    <row r="13" spans="1:19" ht="15.75" customHeight="1" x14ac:dyDescent="0.15"/>
    <row r="14" spans="1:19" ht="15.75" customHeight="1" x14ac:dyDescent="0.15">
      <c r="B14" s="2"/>
      <c r="C14" s="2"/>
      <c r="D14" s="2"/>
      <c r="E14" s="2"/>
      <c r="F14" s="2"/>
      <c r="G14" s="2"/>
    </row>
    <row r="15" spans="1:19" ht="15.75" customHeight="1" x14ac:dyDescent="0.15">
      <c r="A15" s="2"/>
      <c r="B15" s="2"/>
      <c r="C15" s="2"/>
      <c r="D15" s="2"/>
      <c r="E15" s="2"/>
      <c r="F15" s="2"/>
      <c r="G15" s="2"/>
    </row>
    <row r="16" spans="1:19" ht="15.75" customHeight="1" x14ac:dyDescent="0.15">
      <c r="B16" s="2"/>
      <c r="C16" s="2"/>
      <c r="D16" s="2"/>
      <c r="E16" s="2"/>
      <c r="F16" s="2"/>
      <c r="G16" s="2"/>
    </row>
    <row r="17" spans="2:14" ht="15.75" customHeight="1" x14ac:dyDescent="0.15">
      <c r="B17" s="2"/>
      <c r="C17" s="2"/>
      <c r="D17" s="2"/>
      <c r="E17" s="2"/>
      <c r="F17" s="2"/>
      <c r="G17" s="2"/>
    </row>
    <row r="18" spans="2:14" ht="15.75" customHeight="1" x14ac:dyDescent="0.15">
      <c r="B18" s="2"/>
      <c r="C18" s="2"/>
      <c r="D18" s="2"/>
      <c r="E18" s="2"/>
      <c r="F18" s="2"/>
      <c r="G18" s="2"/>
    </row>
    <row r="19" spans="2:14" ht="15.75" customHeight="1" x14ac:dyDescent="0.15">
      <c r="B19" s="2"/>
      <c r="C19" s="2"/>
      <c r="D19" s="2"/>
      <c r="E19" s="2"/>
      <c r="F19" s="2"/>
      <c r="G19" s="2"/>
    </row>
    <row r="20" spans="2:14" ht="15.75" customHeight="1" x14ac:dyDescent="0.15"/>
    <row r="21" spans="2:14" ht="15.75" customHeight="1" x14ac:dyDescent="0.15"/>
    <row r="22" spans="2:14" ht="15.75" customHeight="1" x14ac:dyDescent="0.15"/>
    <row r="23" spans="2:14" ht="15.75" customHeight="1" x14ac:dyDescent="0.15"/>
    <row r="24" spans="2:14" ht="15.75" customHeight="1" x14ac:dyDescent="0.15"/>
    <row r="25" spans="2:14" ht="15.75" customHeight="1" x14ac:dyDescent="0.15"/>
    <row r="26" spans="2:14" ht="15.75" customHeight="1" x14ac:dyDescent="0.15"/>
    <row r="27" spans="2:14" ht="15.75" customHeight="1" x14ac:dyDescent="0.15">
      <c r="I27" s="3" t="s">
        <v>11</v>
      </c>
      <c r="J27" s="3"/>
      <c r="K27" s="3"/>
      <c r="L27" s="3"/>
      <c r="M27" s="3"/>
      <c r="N27" s="3"/>
    </row>
    <row r="28" spans="2:14" ht="15.75" customHeight="1" x14ac:dyDescent="0.15">
      <c r="I28" s="10"/>
      <c r="J28" s="11" t="s">
        <v>7</v>
      </c>
      <c r="K28" s="11" t="s">
        <v>0</v>
      </c>
      <c r="L28" s="11" t="s">
        <v>1</v>
      </c>
      <c r="M28" s="11" t="s">
        <v>2</v>
      </c>
      <c r="N28" s="11" t="s">
        <v>8</v>
      </c>
    </row>
    <row r="29" spans="2:14" ht="15.75" customHeight="1" x14ac:dyDescent="0.15">
      <c r="I29" s="12" t="s">
        <v>3</v>
      </c>
      <c r="J29" s="12">
        <v>440</v>
      </c>
      <c r="K29" s="12">
        <v>710</v>
      </c>
      <c r="L29" s="12">
        <v>600</v>
      </c>
      <c r="M29" s="12">
        <v>550</v>
      </c>
      <c r="N29" s="12">
        <f>MAX(J29:M29)</f>
        <v>710</v>
      </c>
    </row>
    <row r="30" spans="2:14" ht="15.75" customHeight="1" x14ac:dyDescent="0.15">
      <c r="I30" s="11" t="s">
        <v>4</v>
      </c>
      <c r="J30" s="11">
        <v>2200</v>
      </c>
      <c r="K30" s="11">
        <v>2800</v>
      </c>
      <c r="L30" s="11">
        <v>3100</v>
      </c>
      <c r="M30" s="11">
        <v>3000</v>
      </c>
      <c r="N30" s="11">
        <f>MAX(J30:M30)</f>
        <v>3100</v>
      </c>
    </row>
    <row r="31" spans="2:14" ht="15.75" customHeight="1" x14ac:dyDescent="0.15">
      <c r="I31" s="12" t="s">
        <v>5</v>
      </c>
      <c r="J31" s="12">
        <f>J29*J30</f>
        <v>968000</v>
      </c>
      <c r="K31" s="12">
        <f t="shared" ref="K31:M31" si="3">K29*K30</f>
        <v>1988000</v>
      </c>
      <c r="L31" s="12">
        <f t="shared" si="3"/>
        <v>1860000</v>
      </c>
      <c r="M31" s="12">
        <f t="shared" si="3"/>
        <v>1650000</v>
      </c>
      <c r="N31" s="12">
        <f>MAX(J31:M31)</f>
        <v>1988000</v>
      </c>
    </row>
    <row r="32" spans="2:14" ht="15.75" customHeight="1" x14ac:dyDescent="0.15"/>
    <row r="33" spans="9:14" ht="15.75" customHeight="1" x14ac:dyDescent="0.15">
      <c r="I33" s="18" t="s">
        <v>11</v>
      </c>
      <c r="J33" s="18"/>
      <c r="K33" s="18"/>
      <c r="L33" s="18"/>
      <c r="M33" s="18"/>
      <c r="N33" s="18"/>
    </row>
    <row r="34" spans="9:14" ht="15.75" customHeight="1" x14ac:dyDescent="0.15">
      <c r="I34" s="10"/>
      <c r="J34" s="11" t="s">
        <v>7</v>
      </c>
      <c r="K34" s="11" t="s">
        <v>0</v>
      </c>
      <c r="L34" s="11" t="s">
        <v>1</v>
      </c>
      <c r="M34" s="11" t="s">
        <v>2</v>
      </c>
      <c r="N34" s="11" t="s">
        <v>8</v>
      </c>
    </row>
    <row r="35" spans="9:14" ht="15.75" customHeight="1" x14ac:dyDescent="0.15">
      <c r="I35" s="12" t="s">
        <v>6</v>
      </c>
      <c r="J35" s="12">
        <v>300000</v>
      </c>
      <c r="K35" s="12">
        <v>640000</v>
      </c>
      <c r="L35" s="12">
        <v>450000</v>
      </c>
      <c r="M35" s="12">
        <v>380000</v>
      </c>
      <c r="N35" s="12">
        <f>MAX(J35:M35)</f>
        <v>640000</v>
      </c>
    </row>
    <row r="36" spans="9:14" ht="15.75" customHeight="1" x14ac:dyDescent="0.15">
      <c r="I36" s="11" t="s">
        <v>9</v>
      </c>
      <c r="J36" s="13">
        <f>J35/J31</f>
        <v>0.30991735537190085</v>
      </c>
      <c r="K36" s="13">
        <f>K35/K31</f>
        <v>0.32193158953722334</v>
      </c>
      <c r="L36" s="13">
        <f>L35/L31</f>
        <v>0.24193548387096775</v>
      </c>
      <c r="M36" s="13">
        <f>M35/M31</f>
        <v>0.23030303030303031</v>
      </c>
      <c r="N36" s="11">
        <f>MAX(J36:M36)</f>
        <v>0.32193158953722334</v>
      </c>
    </row>
    <row r="37" spans="9:14" ht="15.75" customHeight="1" x14ac:dyDescent="0.15"/>
    <row r="38" spans="9:14" ht="15.75" customHeight="1" x14ac:dyDescent="0.15"/>
    <row r="39" spans="9:14" ht="15.75" customHeight="1" x14ac:dyDescent="0.15"/>
    <row r="40" spans="9:14" ht="15.75" customHeight="1" x14ac:dyDescent="0.15"/>
    <row r="41" spans="9:14" ht="15.75" customHeight="1" x14ac:dyDescent="0.15"/>
    <row r="42" spans="9:14" ht="15.75" customHeight="1" x14ac:dyDescent="0.15"/>
  </sheetData>
  <mergeCells count="5">
    <mergeCell ref="I27:N27"/>
    <mergeCell ref="O3:O8"/>
    <mergeCell ref="B1:S1"/>
    <mergeCell ref="I33:N33"/>
    <mergeCell ref="B3:G3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2019-06-10T08:21:28Z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